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ПОРТАЛ" sheetId="1" r:id="rId1"/>
  </sheets>
  <definedNames>
    <definedName name="_xlnm.Print_Titles" localSheetId="0">'ПОРТАЛ'!$3:$3</definedName>
    <definedName name="_xlnm.Print_Area" localSheetId="0">'ПОРТАЛ'!$A$1:$B$177</definedName>
  </definedNames>
  <calcPr fullCalcOnLoad="1"/>
</workbook>
</file>

<file path=xl/sharedStrings.xml><?xml version="1.0" encoding="utf-8"?>
<sst xmlns="http://schemas.openxmlformats.org/spreadsheetml/2006/main" count="168" uniqueCount="136">
  <si>
    <t>НАЦИОНАЛЬНАЯ ЭКОНОМИКА</t>
  </si>
  <si>
    <t>ОБРАЗОВАНИЕ</t>
  </si>
  <si>
    <t>в том числе:</t>
  </si>
  <si>
    <t>СОЦИАЛЬНАЯ ПОЛИТИКА</t>
  </si>
  <si>
    <t>ЖИЛИЩНО-КОММУНАЛЬНОЕ ХОЗЯЙСТВО</t>
  </si>
  <si>
    <t>ФИЗИЧЕСКАЯ КУЛЬТУРА И СПОРТ</t>
  </si>
  <si>
    <t>ВСЕГО</t>
  </si>
  <si>
    <t xml:space="preserve">ЗДРАВООХРАНЕНИЕ </t>
  </si>
  <si>
    <t xml:space="preserve">КУЛЬТУРА, КИНЕМАТОГРАФИЯ </t>
  </si>
  <si>
    <t>Государственная программа Воронежской области «Социальная поддержка граждан»</t>
  </si>
  <si>
    <t>ОХРАНА ОКРУЖАЮЩЕЙ СРЕДЫ</t>
  </si>
  <si>
    <t>Государственная программа Воронежской области «Обеспечение доступным и комфортным жильем населения Воронежской области»</t>
  </si>
  <si>
    <t>Государственная программа Воронежской области «Экономическое развитие и инновационная экономика»</t>
  </si>
  <si>
    <t xml:space="preserve">Государственная программа Воронежской области «Развитие образования» </t>
  </si>
  <si>
    <t>Государственная программа Воронежской области «Развитие культуры и туризма»</t>
  </si>
  <si>
    <t>Государственная программа Воронежской области «Развитие здравоохранения»</t>
  </si>
  <si>
    <t xml:space="preserve">Государственная программа Воронежской области «Развитие физической культуры и спорта» </t>
  </si>
  <si>
    <t>Государственная программа Воронежской области «Развитие сельского хозяйства, производства пищевых продуктов и инфраструктуры агропродовольственного рынка»</t>
  </si>
  <si>
    <t>Государственная программа Воронежской области «Обеспечение качественными жилищно-коммунальными услугами населения Воронежской области»</t>
  </si>
  <si>
    <t>Создание и развитие инфраструктуры индустриальных парков, особо значимых инвестиционных проектов (включая особую экономическую зону «Центр»)</t>
  </si>
  <si>
    <t xml:space="preserve">Историко-культурный центр «Дворцовый комплекс Ольденбургских» (реставрационные работы с приспособлением для современного использования объекта культурного наследия регионального значения «Комплекс Ольденбургских»)  (включая ПИР) </t>
  </si>
  <si>
    <t>Хирургический корпус для БУЗ ВО «Воронежский областной клинический онкологический диспансер» в г. Воронеж (включая ПИР)</t>
  </si>
  <si>
    <t>Строительство газораспределительных сетей</t>
  </si>
  <si>
    <t>Региональный проект «Культурная среда»</t>
  </si>
  <si>
    <t>Региональный проект «Содействие занятости женщин - создание условий дошкольного образования для детей в возрасте до трех лет»</t>
  </si>
  <si>
    <t>Региональный проект «Жилье»</t>
  </si>
  <si>
    <t>Региональный проект «Современная школа»</t>
  </si>
  <si>
    <t>Региональный проект «Спорт - норма жизни»</t>
  </si>
  <si>
    <t>Региональный проект «Чистая вода»</t>
  </si>
  <si>
    <t>Жилой корпус  для предоставления стационарного социального обслуживания в Поворинском муниципальном районе Воронежской области (включая ПИР)</t>
  </si>
  <si>
    <t>Центр ухода и социализации «Хохольский» в Хохольском муниципальном районе Воронежской области (включая ПИР)</t>
  </si>
  <si>
    <t>Пристройка к зданию БУЗ ВО «Борисоглебская РБ» для размещения ангиографа (включая ПИР)</t>
  </si>
  <si>
    <t>Региональный проект «Борьба с онкологическими заболеваниями»</t>
  </si>
  <si>
    <t>Региональный проект «Старшее поколение»</t>
  </si>
  <si>
    <t>тыс. руб.</t>
  </si>
  <si>
    <t>ОБЪЕКТЫ ОБЛАСТНОЙ СОБСТВЕННОСТИ</t>
  </si>
  <si>
    <t>СУБСИДИИ НА СОФИНАНСИРОВАНИЕ КАПИТАЛЬНЫХ ВЛОЖЕНИЙ В ОБЪЕКТЫ МУНИЦИПАЛЬНОЙ СОБСТВЕННОСТИ</t>
  </si>
  <si>
    <t>Субсидии на софинансирование капитальных вложений в объекты муниципальной собственности</t>
  </si>
  <si>
    <t>Наименование отрасли, государственной программы Воронежской области, 
подпрограммы, мероприятия, проекта, объекта</t>
  </si>
  <si>
    <t>Здание государственного бюджетного учреждения культуры Воронежской области «Воронежский государственный театр оперы и балета» (включая ПИР)</t>
  </si>
  <si>
    <t>Производственно-репетиционный корпус ГБУК ВО «Воронежский государственный театр оперы и балета» (включая ПИР)</t>
  </si>
  <si>
    <t>Поликлиника на 1100 посещений с подстанцией скорой медицинской помощи на 10 бригад по адресу: г. Воронеж, Московский проспект, 142у (включая ПИР)</t>
  </si>
  <si>
    <t>Стрелковый комплекс в г. Воронеж (включая ПИР)</t>
  </si>
  <si>
    <t>Футбольный манеж в г. Воронеж (включая ПИР)</t>
  </si>
  <si>
    <t>Строительство полигона ТКО и мусоросортировочного комплекса в Бобровском муниципальном районе Воронежской области (включая ПИР)</t>
  </si>
  <si>
    <t>Строительство полигона ТКО на территории Россошанского муниципального района Воронежской области (включая ПИР)</t>
  </si>
  <si>
    <t>Административно-поликлинический корпус со вспомогательными зданиями для инфекционного  медицинского центра в г. Воронеж (включая ПИР)</t>
  </si>
  <si>
    <t>Спортивный комплекс с борцовским залом в г. Воронеже (включая ПИР)</t>
  </si>
  <si>
    <t xml:space="preserve">Государственная программа Воронежской области «Управление государственным имуществом» </t>
  </si>
  <si>
    <t>Государственная программа Воронежской области «Защита населения и территории Воронежской области от чрезвычайных ситуаций, обеспечение пожарной безопасности и безопасности людей на водных объектах»</t>
  </si>
  <si>
    <t>Административное здание в с. Ярки Новохоперского района Воронежской области (включая ПИР)</t>
  </si>
  <si>
    <t>Строительство полигона ТКО и мусоросортировочного комплекса в Калачеевском муниципальном районе Воронежской области (включая ПИР)</t>
  </si>
  <si>
    <t>Реставрация с приспособлением для современного использования объекта культурного наследия регионального значения «Мариинская гимназия», г. Воронеж (включая ПИР)</t>
  </si>
  <si>
    <t>Поликлиника для БУЗ ВО «Новоусманская РБ» в с. Новая Усмань Новоусманского района, Воронежской области (включая ПИР)</t>
  </si>
  <si>
    <t>Строительство подстанции скорой медицинской помощи в Центральном районе г. Воронежа с единой диспетчерской службой и гаражом (включая ПИР)</t>
  </si>
  <si>
    <t>Поликлиника по ул. 20-летия Октября в г. Воронеже (включая ПИР)</t>
  </si>
  <si>
    <t>Реконструкция стадиона АО СК «Факел», расположенного по адресу: г. Воронеж, ул. Писателя Маршака, 1а (включая ПИР)</t>
  </si>
  <si>
    <t>Спортивно-оздоровительный комплекс с плавательным бассейном в г. Воронеж (включая ПИР)</t>
  </si>
  <si>
    <t>Дом-интернат для престарелых и инвалидов в Нижнедевицком муниципальном районе Воронежской области (включая ПИР)</t>
  </si>
  <si>
    <t>НАЦИОНАЛЬНАЯ БЕЗОПАСНОСТЬ И ПРАВООХРАНИТЕЛЬНАЯ ДЕЯТЕЛЬНОСТЬ</t>
  </si>
  <si>
    <t>Cтроительство автомобильной дороги «М «Дон»- п. Отрадное - г. Воронеж (ул. Урывского) в Воронежской области</t>
  </si>
  <si>
    <t>Реставрация с приспособлением под современное использование объекта культурного наследия регионального значения «Здание мещанской управы» (г. Воронеж, ул. Плехановская, 3) и размещение подразделения государственного бюджетного учреждения культуры Воронежской области Воронежского областного литературного музея им. И.С. Никитина (включая ПИР)</t>
  </si>
  <si>
    <t>«Дом Гарденина», г. Воронеж, пер. Фабричный, 12</t>
  </si>
  <si>
    <t>Реконструкция зданий БУЗ «Эртильская ЦРБ» в г. Эртиль Эртильского района Воронежской области (включая ПИР)</t>
  </si>
  <si>
    <t>Региональный проект «Модернизация первичного звена здравоохранения»</t>
  </si>
  <si>
    <t>Строительство стационара со вспомогательными объектами для БУЗ ВО «Бутурлиновская РБ», Бутурлиновский муниципальный район (включая ПИР)</t>
  </si>
  <si>
    <t>Жилой корпус для предоставления стационарного социального обслуживания в Воробьёвском муниципальном районе Воронежской области (включая ПИР)</t>
  </si>
  <si>
    <t xml:space="preserve">ИТОГИ ВЫПОЛНЕНИЯ
областной адресной инвестиционной программы
за первое полугодие 2023 года </t>
  </si>
  <si>
    <t>Комплекс процессных мероприятий «Регулирование и совершенствование деятельности в сфере имущественных и земельных отношений»</t>
  </si>
  <si>
    <t>Профинансировано за счет всех источников
на 01.07.2023</t>
  </si>
  <si>
    <t>Приобретение в государственную собственность объекта недвижимости: жилого помещения (квартиры) общей площадью не менее 33,0 и не более 40,0 кв.м, расположенного в административных границах Борисоглебского городского округа</t>
  </si>
  <si>
    <t>Приобретение в государственную собственность объекта недвижимости: жилого помещения (квартиры) общей площадью не менее 108,0 и не более 140,0 кв.м, расположенного в административных границах городского округа город Воронеж</t>
  </si>
  <si>
    <t>Приобретение в областную собственность объекта недвижимого имущества нежилого здания (музей) площадью 379,69 кв.м, кадастровый номер: 36:19:0102042:293, расположенного по адресу: Воронежская область. г. Острогожск, ул. Маршака, д. 9, и земельного участка полощадью 2396 кв.м,кадастровый номер: 36:19:0102042:294, расположенного по адресу:  Воронежская область. г. Острогожск, ул. Маршака, д. 9</t>
  </si>
  <si>
    <t>Приобретение в областную собственность нежилого помещения, расположенного по адресу: г. Воронеж, ул. Ломоносова, д. 78, пом. 1/1, площадью 127,5 кв.м, кадастровый номер: 36:34:0603003:364</t>
  </si>
  <si>
    <t>Приобретение в областную собственность имущественного комплекса, расположенного по адресу: Воронежская область, Рамонский район, ул. 9-го Января, дом 5-б, состоящего из нежилого здания площадью 4 683,9 кв. м, кадастровый номер: 36:25:0100043:203, нежилого здания площадью 4 683,9 кв. м, кадастровый номер: 36:25:0100043:202 и земельного участка площадью 10 000 кв. м, кадастровый номер: 36:25:0100043:37</t>
  </si>
  <si>
    <t>Приобретение в государственную собственность объекта недвижимости: жилого помещения (квартиры) общей площадью не менее 61,65 и не более 98,0 кв.м, расположенного в административных границах городского поселения город Семилуки Семилукского муниципального района Воронежской области</t>
  </si>
  <si>
    <t>Приобретение в государственную собственность объекта недвижимости: жилого помещения (квартиры) общей площадью не менее 33,0 и не более 40,0 кв.м, расположенного в административных границах городского округа город Воронеж</t>
  </si>
  <si>
    <t>Приобретение в областную собственность объектов недвижимого имущества, расположенных по адресу: г. Воронеж, ул. Студенческая, 17; нежилое здание площадью 23 518 кв.м. с кадастровым номером 36:34:0606021:1154; нежилое здание площадью 2 762,1 кв.м. с кадастровым номером 36:34:0000000:3373; замощение площадью 14 807 кв.м. с кадастровым номером 36:34:0000000:3371; гараж площадью 213,7 кв.м. с кадастровым номером 36:34:0000000:3372; нежилое здание площадью - 117,2 кв.м. с кадастровым номером 36:34:0606021:2041</t>
  </si>
  <si>
    <t>Комплекс процессных мероприятий «Повышение готовности к ликвидации чрезвычайных ситуаций и тушению пожаров»</t>
  </si>
  <si>
    <t>Строительство полигона ТКО и мусоросортировочного комплекса в Аннинском муниципальном районе Воронежской области (включая ПИР)</t>
  </si>
  <si>
    <t>Строительство полигона ТКО и мусоросортировочного комплекса в Верхнемамонском муниципальном районе Воронежской области (включая ПИР)</t>
  </si>
  <si>
    <t>Строительство  четвертой секции полигона ТКО и мусоросортировочного комплекса в Новохоперском муниципальном районе Воронежской области (включая ПИР)</t>
  </si>
  <si>
    <t>Строительство полигона ТКО и мусоросортировочного комплекса в Подгоренском муниципальном районе Воронежской области (включая ПИР)</t>
  </si>
  <si>
    <t>Комплекс процессных мероприятий «Создание и развитие производственных мощностей объектов обращения с отходами»</t>
  </si>
  <si>
    <t>Комплекс процессных мероприятий «Газификация Воронежской области»</t>
  </si>
  <si>
    <t>Комплекс процессных мероприятий  «Повышение инвестиционной привлекательности Воронежской области»</t>
  </si>
  <si>
    <t>Региональный проект «Развитие туристической инфраструктуры»</t>
  </si>
  <si>
    <t>Строительство автомобильной дороги «М» Дон» - Горожанка» -  Кривоборье»  - д. Емань с реконструкцией участков автомобильных дорог  М «Дон» - с. Горожанка и М «Дон»  -  Горожанка» - д. Кривоборье в Рамонском муниципальном районе Воронежской области (включая ПИР)</t>
  </si>
  <si>
    <t>Комплекс процессных мероприятий «Финансовое обеспечение деятельности подведомственных учреждений»</t>
  </si>
  <si>
    <t>Мультимедийный исторический парк "Россия - моя история" (включая ПИР)</t>
  </si>
  <si>
    <t>Комплекс процессных мероприятий  «Развитие культурной инфраструктуры и модернизация учреждений культуры Воронежской области»</t>
  </si>
  <si>
    <t>Реконструкция здания ГБУК ВО «Государственный археологический музей-заповедник «Костенки» (включая ПИР)</t>
  </si>
  <si>
    <t>Реконструкция объекта незавершенного строительства (пристройка к учебному корпусу): г. Воронеж, ул. Стрелецкая Большая, д. 20 (включая ПИР)</t>
  </si>
  <si>
    <t>Государственное бюджетное учреждение культуры Воронежской области «Воронежский областной художественный музей им. И.Н. Крамского (реставрация с приспособлением объекта культурного наследия регионального значения «Дом народных организаций (Дом губернатора)» для современного использования (включая ПИР)</t>
  </si>
  <si>
    <t>Реконструкция  ГБУК ВО «Воронежский государственный театр кукол имени В.А. Вольховского» пр.Революции, 50, (включая ПИР)</t>
  </si>
  <si>
    <t>Историко-культурный тематический парк «Петровский остров» в г. Воронеж (включая ПИР)</t>
  </si>
  <si>
    <t>Реставрация с приспособлением под размещение ГБУК ВО «Воронежский областной краеведческий музей» по адресу: г. Воронеж, ул. Дурова, д. 2 («Дом, в котором с 1901 по 1915 гг. жил создатель жанра публицистической клоунады Дуров Анатолий Леонидович»), включая  ПИР</t>
  </si>
  <si>
    <t xml:space="preserve"> «Дом Маршака» в г. Острогожск Острогожского муниципального района Воронежской области (включая ПИР)</t>
  </si>
  <si>
    <t>Дом анимации Воронежской области, расположенный по адресу: г. Воронеж, ул. Куколкина, д. 3 (включая ПИР)</t>
  </si>
  <si>
    <t>Комплекс процессных мероприятий «Строительство, реконструкция и капитальный ремонт объектов здравоохранения»</t>
  </si>
  <si>
    <t>Строительство стационарного корпуса БУЗ ВО «Поворинская РБ» в г. Поворино (включая ПИР)</t>
  </si>
  <si>
    <t>Здание аптеки БУЗ ВО «Воронежская областная клиническая больница № 1» (включая ПИР)</t>
  </si>
  <si>
    <t>Строительство стационарного корпуса психоневралогического диспансера на 635 психиатрических коек, 25 мест дневного стационара с аптекой, пищеблоком, центральным стерилизационным отделением, дезинфкекционным отделением, гаражом для служебного автотранспорта в г. Воронеже (включая ПИР)</t>
  </si>
  <si>
    <t>Строительство врачебной амбулатории в с. Шукавка Верхнехавского муниципального района Воронежской области (включая ПИР)</t>
  </si>
  <si>
    <t>Строительство врачебной амбулатории в с. Рогачевка Новоусманского муниципального района Воронежской области (включая ПИР)</t>
  </si>
  <si>
    <t>Радиотерапевтический корпус на территории  БУЗ ВО «Воронежский областной клинический онкологический диспансер» по адресу: г. Воронеж, ул. Электросигнальная, 13 (включая ПИР)</t>
  </si>
  <si>
    <t>Детская поликлиника БУЗ ВО «Бобровская РБ» (включая ПИР)</t>
  </si>
  <si>
    <t xml:space="preserve">Детская поликлиника БУЗ ВО «Новохоперская РБ» (включая ПИР) </t>
  </si>
  <si>
    <t>Детская поликлиника БУЗ ВО «Острогожская РБ» (включая ПИР)</t>
  </si>
  <si>
    <t>Строительство детской поликлиники в едином комплексе БУЗ ВО «Павловская РБ» на земельном участке по адресу: пер. Лесной, 1 «а», г. Павловск (включая ПИР)</t>
  </si>
  <si>
    <t xml:space="preserve">Строительство поликлиники БУЗ ВО «Панинская РБ» (включая ПИР) </t>
  </si>
  <si>
    <t xml:space="preserve">Бюджетное учреждение здравоохранения Воронежской области  «Воронежская городская поликлиника № 22» Поликлиника (включая ПИР) </t>
  </si>
  <si>
    <t>Строительство врачебной амбулатории в с. Монастырщина  Богучарского муниципального района (включая ПИР)</t>
  </si>
  <si>
    <t>Строительство врачебной амбулатории в с. Подколодновка Богучарского муниципального района (включая ПИР)</t>
  </si>
  <si>
    <t>Строительство врачебной амбулатории в с. Радченское Богучарского муниципального района (включая ПИР)</t>
  </si>
  <si>
    <t>Строительство врачебной амбулатории в с. Углянец Верхнехавского муниципального района Воронежской области (включая ПИР)</t>
  </si>
  <si>
    <t>Строительство врачебной амбулатории  в с. Новая Криуша Калачеевского муниципального района Воронежской области (включая ПИР)</t>
  </si>
  <si>
    <t>Строительство врачебной амбулатории  в п. Перелешино Панинского муниципального района Воронежской области (включая ПИР)</t>
  </si>
  <si>
    <t>Строительство врачебной амбулатории  в с. Архиповка Россошанского муниципального района Воронежской области (включая ПИР)</t>
  </si>
  <si>
    <t>Строительство врачебной амбулатории  в с. Семилуки Семилукского муниципального района Воронежской области (включая ПИР)</t>
  </si>
  <si>
    <t>Строительство врачебной амбулатории  в с. Новосильское Семилукского муниципального района Воронежской области (включая ПИР)</t>
  </si>
  <si>
    <t>Строительство отделения ВОП, корпус № 5 (п. 2-го участка института им. Докучаева) Таловского района (включая ПИР)</t>
  </si>
  <si>
    <t>Строительство врачебной амбулатории в с. Староникольское Хохольского муниципального района Воронежской области (включая ПИР)</t>
  </si>
  <si>
    <t>Комплекс процессных мероприятий  «Строительство, реконструкция и создание спортивных сооружений Воронежской области»</t>
  </si>
  <si>
    <t>Комплекс процессных мероприятий «Обеспечение доступного и качественного предоставления социальных выплат и услуг в подведомственных учреждениях»</t>
  </si>
  <si>
    <t xml:space="preserve">Строительство корпуса и отдельно стоящих домиков для КУ ВО «Областной центр социальной помощи семье и детям «Буревестник» в г. Воронеж, ул. Дубовая, 32а (включая ПИР)
</t>
  </si>
  <si>
    <t>Жилой корпус для предоставления стационарного социального обслуживания в Богучарском муниципальном районе Воронежской области (включая ПИР)</t>
  </si>
  <si>
    <t>Комплекс процессных мероприятий мероприятий «Стимулирование развития жилищного строительства в Воронежской области»</t>
  </si>
  <si>
    <t>Комплекс процессных мероприятий  «Обеспечение эпизоотического благополучия»</t>
  </si>
  <si>
    <t>Комплекс процессных мероприятий «Ремонт объектов теплоэнергетического хозяйства, строительство, реконструкция объектов водоснабжения, водоотведения и тепловых сетей»</t>
  </si>
  <si>
    <t>Комплекс процессных мероприятий «Стимулирование развития жилищного строительства в Воронежской области»</t>
  </si>
  <si>
    <t>Комплекс процессных мероприятий «Создание и развитие инфраструктуры на сельских территориях»</t>
  </si>
  <si>
    <t>Комплекс процессных мероприятий «Создание условий для обеспечения доступным и комфортным жильем сельского населения»</t>
  </si>
  <si>
    <t>Комплекс процессных мероприятий  «Развитие и модернизация дошкольного образования»</t>
  </si>
  <si>
    <t>Комплекс процессных мероприятий «Развитие и модернизация общего образования»</t>
  </si>
  <si>
    <t>Комплекс процессных мероприятий  «Создание инфраструктуры сферы физической культуры, спорта и отдыха (рекреации)»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</si>
</sst>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&quot;р.&quot;"/>
    <numFmt numFmtId="194" formatCode="0.000"/>
    <numFmt numFmtId="195" formatCode="#,##0.0"/>
    <numFmt numFmtId="196" formatCode="0.0000"/>
    <numFmt numFmtId="197" formatCode="0.00000"/>
    <numFmt numFmtId="198" formatCode="0.00000000"/>
    <numFmt numFmtId="199" formatCode="0.000000000"/>
    <numFmt numFmtId="200" formatCode="0.0000000000"/>
    <numFmt numFmtId="201" formatCode="0.0000000"/>
    <numFmt numFmtId="202" formatCode="0.000000"/>
    <numFmt numFmtId="203" formatCode="#,##0.000"/>
    <numFmt numFmtId="204" formatCode="_-* #,##0.0_р_._-;\-* #,##0.0_р_._-;_-* &quot;-&quot;??_р_._-;_-@_-"/>
    <numFmt numFmtId="205" formatCode="_-* #,##0.000_р_._-;\-* #,##0.000_р_._-;_-* &quot;-&quot;??_р_._-;_-@_-"/>
    <numFmt numFmtId="206" formatCode="#,##0.0000"/>
    <numFmt numFmtId="207" formatCode="_(* #,##0.00_);_(* \(#,##0.00\);_(* \-??_);_(@_)"/>
    <numFmt numFmtId="208" formatCode="#,##0.000_ ;\-#,##0.000\ "/>
    <numFmt numFmtId="209" formatCode="_(* #,##0.000_);_(* \(#,##0.000\);_(* \-??_);_(@_)"/>
  </numFmts>
  <fonts count="6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/>
      <top/>
      <bottom style="medium">
        <color rgb="FF95B3D7"/>
      </bottom>
    </border>
    <border>
      <left/>
      <right/>
      <top/>
      <bottom style="medium">
        <color rgb="FF95B3D7"/>
      </bottom>
    </border>
    <border>
      <left/>
      <right style="thin">
        <color rgb="FF95B3D7"/>
      </right>
      <top/>
      <bottom style="medium">
        <color rgb="FF95B3D7"/>
      </bottom>
    </border>
    <border>
      <left style="thin">
        <color rgb="FFB9CDE5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B9CDE5"/>
      </right>
      <top/>
      <bottom style="thin">
        <color rgb="FFB9CDE5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4" fontId="40" fillId="20" borderId="1">
      <alignment horizontal="right" shrinkToFit="1"/>
      <protection/>
    </xf>
    <xf numFmtId="4" fontId="40" fillId="20" borderId="2">
      <alignment horizontal="right" shrinkToFit="1"/>
      <protection/>
    </xf>
    <xf numFmtId="0" fontId="40" fillId="21" borderId="3">
      <alignment horizontal="left" vertical="top" wrapText="1"/>
      <protection/>
    </xf>
    <xf numFmtId="4" fontId="40" fillId="21" borderId="4">
      <alignment horizontal="right" vertical="top" wrapText="1" shrinkToFit="1"/>
      <protection/>
    </xf>
    <xf numFmtId="4" fontId="40" fillId="21" borderId="5">
      <alignment horizontal="right" vertical="top" shrinkToFit="1"/>
      <protection/>
    </xf>
    <xf numFmtId="0" fontId="41" fillId="22" borderId="6">
      <alignment horizontal="left" vertical="top" wrapText="1"/>
      <protection/>
    </xf>
    <xf numFmtId="4" fontId="41" fillId="22" borderId="7">
      <alignment horizontal="right" vertical="top" shrinkToFit="1"/>
      <protection/>
    </xf>
    <xf numFmtId="4" fontId="41" fillId="22" borderId="8">
      <alignment horizontal="right" vertical="top" shrinkToFit="1"/>
      <protection/>
    </xf>
    <xf numFmtId="0" fontId="41" fillId="23" borderId="9">
      <alignment horizontal="left" vertical="top" wrapText="1"/>
      <protection/>
    </xf>
    <xf numFmtId="4" fontId="41" fillId="23" borderId="10">
      <alignment horizontal="right" vertical="top" shrinkToFit="1"/>
      <protection/>
    </xf>
    <xf numFmtId="4" fontId="41" fillId="23" borderId="11">
      <alignment horizontal="right" vertical="top" shrinkToFit="1"/>
      <protection/>
    </xf>
    <xf numFmtId="0" fontId="42" fillId="0" borderId="9">
      <alignment horizontal="left" vertical="top" wrapText="1"/>
      <protection/>
    </xf>
    <xf numFmtId="4" fontId="43" fillId="0" borderId="10">
      <alignment horizontal="right" vertical="top" shrinkToFit="1"/>
      <protection/>
    </xf>
    <xf numFmtId="4" fontId="43" fillId="0" borderId="11">
      <alignment horizontal="right" vertical="top" shrinkToFit="1"/>
      <protection/>
    </xf>
    <xf numFmtId="0" fontId="42" fillId="0" borderId="9">
      <alignment horizontal="left" vertical="top" wrapText="1"/>
      <protection/>
    </xf>
    <xf numFmtId="4" fontId="43" fillId="0" borderId="10">
      <alignment horizontal="right" vertical="top" shrinkToFit="1"/>
      <protection/>
    </xf>
    <xf numFmtId="4" fontId="43" fillId="0" borderId="11">
      <alignment horizontal="right" vertical="top" shrinkToFit="1"/>
      <protection/>
    </xf>
    <xf numFmtId="0" fontId="42" fillId="0" borderId="9">
      <alignment horizontal="left" vertical="top" wrapText="1"/>
      <protection/>
    </xf>
    <xf numFmtId="4" fontId="43" fillId="0" borderId="10">
      <alignment horizontal="right" vertical="top" shrinkToFit="1"/>
      <protection/>
    </xf>
    <xf numFmtId="4" fontId="43" fillId="0" borderId="11">
      <alignment horizontal="right" vertical="top" shrinkToFit="1"/>
      <protection/>
    </xf>
    <xf numFmtId="0" fontId="42" fillId="0" borderId="9">
      <alignment horizontal="left" vertical="top" wrapText="1"/>
      <protection/>
    </xf>
    <xf numFmtId="4" fontId="43" fillId="0" borderId="10">
      <alignment horizontal="right" vertical="top" shrinkToFit="1"/>
      <protection/>
    </xf>
    <xf numFmtId="4" fontId="43" fillId="0" borderId="11">
      <alignment horizontal="right" vertical="top" shrinkToFit="1"/>
      <protection/>
    </xf>
    <xf numFmtId="0" fontId="42" fillId="0" borderId="9">
      <alignment horizontal="left" vertical="top" wrapText="1"/>
      <protection/>
    </xf>
    <xf numFmtId="4" fontId="43" fillId="0" borderId="10">
      <alignment horizontal="right" vertical="top" shrinkToFit="1"/>
      <protection/>
    </xf>
    <xf numFmtId="4" fontId="43" fillId="0" borderId="11">
      <alignment horizontal="right" vertical="top" shrinkToFit="1"/>
      <protection/>
    </xf>
    <xf numFmtId="0" fontId="42" fillId="0" borderId="9">
      <alignment horizontal="left" vertical="top" wrapText="1"/>
      <protection/>
    </xf>
    <xf numFmtId="4" fontId="43" fillId="0" borderId="10">
      <alignment horizontal="right" vertical="top" shrinkToFit="1"/>
      <protection/>
    </xf>
    <xf numFmtId="4" fontId="43" fillId="0" borderId="11">
      <alignment horizontal="right" vertical="top" shrinkToFit="1"/>
      <protection/>
    </xf>
    <xf numFmtId="4" fontId="43" fillId="0" borderId="10">
      <alignment horizontal="right" vertical="top" shrinkToFit="1"/>
      <protection/>
    </xf>
    <xf numFmtId="0" fontId="7" fillId="0" borderId="0">
      <alignment/>
      <protection/>
    </xf>
    <xf numFmtId="0" fontId="43" fillId="0" borderId="0">
      <alignment horizontal="right" vertical="top"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49" fontId="41" fillId="0" borderId="12">
      <alignment horizontal="center" vertical="center" wrapText="1"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4" fillId="30" borderId="13" applyNumberFormat="0" applyAlignment="0" applyProtection="0"/>
    <xf numFmtId="0" fontId="45" fillId="31" borderId="14" applyNumberFormat="0" applyAlignment="0" applyProtection="0"/>
    <xf numFmtId="0" fontId="46" fillId="31" borderId="1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3" fillId="32" borderId="19" applyNumberFormat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56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5" borderId="20" applyNumberFormat="0" applyFont="0" applyAlignment="0" applyProtection="0"/>
    <xf numFmtId="9" fontId="0" fillId="0" borderId="0" applyFont="0" applyFill="0" applyBorder="0" applyAlignment="0" applyProtection="0"/>
    <xf numFmtId="0" fontId="59" fillId="0" borderId="21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3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13" borderId="0" xfId="0" applyFont="1" applyFill="1" applyAlignment="1">
      <alignment vertical="top"/>
    </xf>
    <xf numFmtId="0" fontId="0" fillId="37" borderId="0" xfId="0" applyFont="1" applyFill="1" applyAlignment="1">
      <alignment vertical="top"/>
    </xf>
    <xf numFmtId="0" fontId="2" fillId="37" borderId="0" xfId="0" applyFont="1" applyFill="1" applyAlignment="1">
      <alignment vertical="top"/>
    </xf>
    <xf numFmtId="0" fontId="1" fillId="37" borderId="0" xfId="0" applyFont="1" applyFill="1" applyAlignment="1">
      <alignment vertical="top"/>
    </xf>
    <xf numFmtId="0" fontId="5" fillId="37" borderId="0" xfId="0" applyFont="1" applyFill="1" applyAlignment="1">
      <alignment vertical="top"/>
    </xf>
    <xf numFmtId="4" fontId="4" fillId="37" borderId="0" xfId="0" applyNumberFormat="1" applyFont="1" applyFill="1" applyAlignment="1">
      <alignment vertical="top"/>
    </xf>
    <xf numFmtId="0" fontId="3" fillId="37" borderId="0" xfId="0" applyFont="1" applyFill="1" applyAlignment="1">
      <alignment vertical="top"/>
    </xf>
    <xf numFmtId="0" fontId="12" fillId="13" borderId="22" xfId="0" applyFont="1" applyFill="1" applyBorder="1" applyAlignment="1">
      <alignment horizontal="left" vertical="top" wrapText="1"/>
    </xf>
    <xf numFmtId="195" fontId="10" fillId="13" borderId="22" xfId="0" applyNumberFormat="1" applyFont="1" applyFill="1" applyBorder="1" applyAlignment="1">
      <alignment horizontal="center" vertical="top" wrapText="1"/>
    </xf>
    <xf numFmtId="0" fontId="11" fillId="37" borderId="22" xfId="0" applyFont="1" applyFill="1" applyBorder="1" applyAlignment="1">
      <alignment horizontal="left" vertical="top" wrapText="1"/>
    </xf>
    <xf numFmtId="0" fontId="12" fillId="37" borderId="22" xfId="0" applyFont="1" applyFill="1" applyBorder="1" applyAlignment="1">
      <alignment horizontal="left" vertical="top" wrapText="1"/>
    </xf>
    <xf numFmtId="0" fontId="10" fillId="37" borderId="0" xfId="0" applyFont="1" applyFill="1" applyAlignment="1">
      <alignment horizontal="center" vertical="top" wrapText="1"/>
    </xf>
    <xf numFmtId="0" fontId="10" fillId="37" borderId="0" xfId="0" applyFont="1" applyFill="1" applyAlignment="1">
      <alignment horizontal="right" vertical="top" wrapText="1"/>
    </xf>
    <xf numFmtId="195" fontId="11" fillId="37" borderId="22" xfId="0" applyNumberFormat="1" applyFont="1" applyFill="1" applyBorder="1" applyAlignment="1">
      <alignment horizontal="center" vertical="top" wrapText="1"/>
    </xf>
    <xf numFmtId="195" fontId="10" fillId="37" borderId="22" xfId="0" applyNumberFormat="1" applyFont="1" applyFill="1" applyBorder="1" applyAlignment="1">
      <alignment horizontal="center" vertical="top" wrapText="1"/>
    </xf>
    <xf numFmtId="195" fontId="8" fillId="37" borderId="0" xfId="0" applyNumberFormat="1" applyFont="1" applyFill="1" applyAlignment="1">
      <alignment horizontal="center" vertical="top" wrapText="1"/>
    </xf>
    <xf numFmtId="0" fontId="0" fillId="37" borderId="0" xfId="0" applyFont="1" applyFill="1" applyAlignment="1">
      <alignment/>
    </xf>
    <xf numFmtId="0" fontId="6" fillId="12" borderId="22" xfId="0" applyFont="1" applyFill="1" applyBorder="1" applyAlignment="1">
      <alignment horizontal="left" vertical="top" wrapText="1"/>
    </xf>
    <xf numFmtId="195" fontId="6" fillId="12" borderId="22" xfId="0" applyNumberFormat="1" applyFont="1" applyFill="1" applyBorder="1" applyAlignment="1">
      <alignment horizontal="center" vertical="top" wrapText="1"/>
    </xf>
    <xf numFmtId="0" fontId="1" fillId="12" borderId="0" xfId="0" applyFont="1" applyFill="1" applyAlignment="1">
      <alignment vertical="top"/>
    </xf>
    <xf numFmtId="0" fontId="8" fillId="37" borderId="22" xfId="0" applyFont="1" applyFill="1" applyBorder="1" applyAlignment="1">
      <alignment horizontal="left" vertical="top" wrapText="1"/>
    </xf>
    <xf numFmtId="195" fontId="8" fillId="37" borderId="22" xfId="0" applyNumberFormat="1" applyFont="1" applyFill="1" applyBorder="1" applyAlignment="1">
      <alignment horizontal="center" vertical="top" wrapText="1"/>
    </xf>
    <xf numFmtId="192" fontId="3" fillId="37" borderId="0" xfId="0" applyNumberFormat="1" applyFont="1" applyFill="1" applyAlignment="1">
      <alignment vertical="top"/>
    </xf>
    <xf numFmtId="192" fontId="1" fillId="12" borderId="0" xfId="0" applyNumberFormat="1" applyFont="1" applyFill="1" applyAlignment="1">
      <alignment vertical="top"/>
    </xf>
    <xf numFmtId="195" fontId="1" fillId="37" borderId="0" xfId="0" applyNumberFormat="1" applyFont="1" applyFill="1" applyAlignment="1">
      <alignment vertical="top"/>
    </xf>
    <xf numFmtId="0" fontId="1" fillId="37" borderId="22" xfId="0" applyFont="1" applyFill="1" applyBorder="1" applyAlignment="1">
      <alignment horizontal="center" vertical="top" wrapText="1"/>
    </xf>
    <xf numFmtId="195" fontId="1" fillId="12" borderId="0" xfId="0" applyNumberFormat="1" applyFont="1" applyFill="1" applyAlignment="1">
      <alignment vertical="top"/>
    </xf>
    <xf numFmtId="0" fontId="8" fillId="37" borderId="0" xfId="0" applyFont="1" applyFill="1" applyAlignment="1">
      <alignment horizontal="left" vertical="top" wrapText="1"/>
    </xf>
    <xf numFmtId="0" fontId="8" fillId="37" borderId="0" xfId="0" applyFont="1" applyFill="1" applyAlignment="1">
      <alignment horizontal="left" vertical="top" wrapText="1"/>
    </xf>
    <xf numFmtId="0" fontId="4" fillId="37" borderId="0" xfId="0" applyFont="1" applyFill="1" applyAlignment="1">
      <alignment vertical="top"/>
    </xf>
    <xf numFmtId="3" fontId="11" fillId="37" borderId="22" xfId="65" applyNumberFormat="1" applyFont="1" applyFill="1" applyBorder="1" applyAlignment="1">
      <alignment horizontal="left" vertical="center" wrapText="1"/>
      <protection/>
    </xf>
    <xf numFmtId="0" fontId="8" fillId="37" borderId="22" xfId="93" applyNumberFormat="1" applyFont="1" applyFill="1" applyBorder="1" applyAlignment="1" applyProtection="1">
      <alignment horizontal="left" vertical="top" wrapText="1"/>
      <protection/>
    </xf>
    <xf numFmtId="0" fontId="8" fillId="37" borderId="0" xfId="0" applyFont="1" applyFill="1" applyAlignment="1">
      <alignment horizontal="center" vertical="top" wrapText="1"/>
    </xf>
    <xf numFmtId="0" fontId="6" fillId="37" borderId="0" xfId="0" applyFont="1" applyFill="1" applyAlignment="1">
      <alignment horizontal="center" vertical="top" wrapText="1"/>
    </xf>
    <xf numFmtId="4" fontId="9" fillId="37" borderId="0" xfId="0" applyNumberFormat="1" applyFont="1" applyFill="1" applyAlignment="1">
      <alignment horizontal="center" vertical="top" wrapText="1"/>
    </xf>
    <xf numFmtId="0" fontId="8" fillId="37" borderId="0" xfId="0" applyFont="1" applyFill="1" applyBorder="1" applyAlignment="1">
      <alignment horizontal="left" vertical="top" wrapText="1"/>
    </xf>
    <xf numFmtId="0" fontId="8" fillId="37" borderId="0" xfId="0" applyFont="1" applyFill="1" applyAlignment="1">
      <alignment horizontal="left" vertical="top" wrapText="1"/>
    </xf>
    <xf numFmtId="4" fontId="8" fillId="37" borderId="0" xfId="0" applyNumberFormat="1" applyFont="1" applyFill="1" applyAlignment="1">
      <alignment horizontal="center" vertical="top" wrapText="1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8" xfId="45"/>
    <cellStyle name="ex69" xfId="46"/>
    <cellStyle name="ex70" xfId="47"/>
    <cellStyle name="ex71" xfId="48"/>
    <cellStyle name="ex72" xfId="49"/>
    <cellStyle name="ex73" xfId="50"/>
    <cellStyle name="ex74" xfId="51"/>
    <cellStyle name="ex75" xfId="52"/>
    <cellStyle name="ex76" xfId="53"/>
    <cellStyle name="ex77" xfId="54"/>
    <cellStyle name="ex78" xfId="55"/>
    <cellStyle name="ex79" xfId="56"/>
    <cellStyle name="ex80" xfId="57"/>
    <cellStyle name="ex81" xfId="58"/>
    <cellStyle name="ex82" xfId="59"/>
    <cellStyle name="ex83" xfId="60"/>
    <cellStyle name="ex84" xfId="61"/>
    <cellStyle name="ex85" xfId="62"/>
    <cellStyle name="ex86" xfId="63"/>
    <cellStyle name="ex90" xfId="64"/>
    <cellStyle name="Excel Built-in Normal" xfId="65"/>
    <cellStyle name="st57" xfId="66"/>
    <cellStyle name="style0" xfId="67"/>
    <cellStyle name="td" xfId="68"/>
    <cellStyle name="tr" xfId="69"/>
    <cellStyle name="xl_bot_header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Гиперссылка 2" xfId="81"/>
    <cellStyle name="Currency" xfId="82"/>
    <cellStyle name="Currency [0]" xfId="83"/>
    <cellStyle name="Денежный 2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2 2" xfId="94"/>
    <cellStyle name="Обычный 3" xfId="95"/>
    <cellStyle name="Обычный 4" xfId="96"/>
    <cellStyle name="Обычный 4 2" xfId="97"/>
    <cellStyle name="Обычный 4 3" xfId="98"/>
    <cellStyle name="Обычный 5" xfId="99"/>
    <cellStyle name="Обычный 6" xfId="100"/>
    <cellStyle name="Обычный 7" xfId="101"/>
    <cellStyle name="Обычный 8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Финансовый 2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6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27.28125" style="28" customWidth="1"/>
    <col min="2" max="2" width="28.140625" style="16" customWidth="1"/>
    <col min="3" max="3" width="13.421875" style="2" hidden="1" customWidth="1"/>
    <col min="4" max="4" width="12.421875" style="2" hidden="1" customWidth="1"/>
    <col min="5" max="16384" width="9.140625" style="2" customWidth="1"/>
  </cols>
  <sheetData>
    <row r="1" spans="1:2" ht="65.25" customHeight="1">
      <c r="A1" s="34" t="s">
        <v>67</v>
      </c>
      <c r="B1" s="34"/>
    </row>
    <row r="2" spans="1:2" ht="18.75">
      <c r="A2" s="12"/>
      <c r="B2" s="13" t="s">
        <v>34</v>
      </c>
    </row>
    <row r="3" spans="1:4" s="4" customFormat="1" ht="37.5" customHeight="1">
      <c r="A3" s="26" t="s">
        <v>38</v>
      </c>
      <c r="B3" s="26" t="s">
        <v>69</v>
      </c>
      <c r="C3" s="25" t="e">
        <f>B8+#REF!+B24+B41+B61+B77+B92+B114+B152+B167</f>
        <v>#REF!</v>
      </c>
      <c r="D3" s="25" t="e">
        <f>B4-C3</f>
        <v>#REF!</v>
      </c>
    </row>
    <row r="4" spans="1:4" s="20" customFormat="1" ht="20.25" customHeight="1">
      <c r="A4" s="18" t="s">
        <v>6</v>
      </c>
      <c r="B4" s="19">
        <f>B6+B7</f>
        <v>6197525.157176195</v>
      </c>
      <c r="C4" s="27" t="e">
        <f>B11+B23+B34+B35+B36+B37+#REF!+B27+B33+#REF!+#REF!+#REF!+B38+B39+#REF!+B40+B44+#REF!+B45+B50+B53+#REF!+B64+#REF!+B69+#REF!+B71+B66+B74+B76+B80+B83+B85+B87+B89+B91+#REF!+B95+B105+B96+B97+B103+B104+#REF!+B110+B113+#REF!+B117+B118+B122+B124+#REF!+#REF!+#REF!+#REF!+#REF!+#REF!+B125+B127+B128+#REF!+B130+B155+#REF!+#REF!+#REF!+B159+B161+B162+B163+#REF!+B166+#REF!+B172+B173+B175+B176+#REF!</f>
        <v>#REF!</v>
      </c>
      <c r="D4" s="24"/>
    </row>
    <row r="5" spans="1:4" s="7" customFormat="1" ht="19.5" customHeight="1">
      <c r="A5" s="10" t="s">
        <v>2</v>
      </c>
      <c r="B5" s="14"/>
      <c r="C5" s="23"/>
      <c r="D5" s="23"/>
    </row>
    <row r="6" spans="1:4" s="7" customFormat="1" ht="22.5" customHeight="1">
      <c r="A6" s="10" t="s">
        <v>35</v>
      </c>
      <c r="B6" s="14">
        <f>B11+B12+B13+B14+B15+B16+B17+B18+B23+B27+B28+B29+B30+B31+B32+B33+B44+B49+B53+B56+B80+B81+B95+B96+B97+B98+B99+B100+B101+B102+B103+B104+B105+B106+B107+B117+B118+B119+B120+B121+B122+B123+B124+B125+B127+B128+B130+B132+B133+B134+B135+B136+B137+B138+B139+B140+B141+B142+B143+B144+B145+B146+B147+B148+B149+B150+B151+B155+B156+B157+B161+B162+B170+B172+B173+B174+B175+B176</f>
        <v>2373912.4812199995</v>
      </c>
      <c r="C6" s="23">
        <v>256276.60608000003</v>
      </c>
      <c r="D6" s="23">
        <f>B6-C6</f>
        <v>2117635.8751399997</v>
      </c>
    </row>
    <row r="7" spans="1:4" s="7" customFormat="1" ht="41.25" customHeight="1">
      <c r="A7" s="10" t="s">
        <v>36</v>
      </c>
      <c r="B7" s="14">
        <f>B45+B47+B57+B60+B64+B66+B69+B71+B74+B76+B83+B85+B87+B89+B91+B108+B110+B113+B159+B163+B166</f>
        <v>3823612.6759561948</v>
      </c>
      <c r="C7" s="23">
        <v>1037109.45149372</v>
      </c>
      <c r="D7" s="23">
        <f>B7-C7</f>
        <v>2786503.2244624747</v>
      </c>
    </row>
    <row r="8" spans="1:2" s="1" customFormat="1" ht="25.5" customHeight="1">
      <c r="A8" s="8" t="s">
        <v>59</v>
      </c>
      <c r="B8" s="9">
        <f>B9+B21</f>
        <v>23381.13774</v>
      </c>
    </row>
    <row r="9" spans="1:2" s="3" customFormat="1" ht="23.25" customHeight="1">
      <c r="A9" s="11" t="s">
        <v>48</v>
      </c>
      <c r="B9" s="15">
        <f>B10</f>
        <v>22696.02667</v>
      </c>
    </row>
    <row r="10" spans="1:2" s="5" customFormat="1" ht="39">
      <c r="A10" s="10" t="s">
        <v>68</v>
      </c>
      <c r="B10" s="14">
        <f>SUM(B11:B20)</f>
        <v>22696.02667</v>
      </c>
    </row>
    <row r="11" spans="1:2" ht="56.25">
      <c r="A11" s="21" t="s">
        <v>76</v>
      </c>
      <c r="B11" s="22">
        <v>3890.02667</v>
      </c>
    </row>
    <row r="12" spans="1:2" ht="112.5" hidden="1">
      <c r="A12" s="21" t="s">
        <v>77</v>
      </c>
      <c r="B12" s="22">
        <v>0</v>
      </c>
    </row>
    <row r="13" spans="1:2" ht="56.25" hidden="1">
      <c r="A13" s="21" t="s">
        <v>70</v>
      </c>
      <c r="B13" s="22">
        <v>0</v>
      </c>
    </row>
    <row r="14" spans="1:2" ht="56.25" hidden="1">
      <c r="A14" s="21" t="s">
        <v>71</v>
      </c>
      <c r="B14" s="22">
        <v>0</v>
      </c>
    </row>
    <row r="15" spans="1:2" ht="93.75">
      <c r="A15" s="21" t="s">
        <v>72</v>
      </c>
      <c r="B15" s="22">
        <v>7292</v>
      </c>
    </row>
    <row r="16" spans="1:2" ht="37.5">
      <c r="A16" s="21" t="s">
        <v>73</v>
      </c>
      <c r="B16" s="22">
        <v>11514</v>
      </c>
    </row>
    <row r="17" spans="1:2" ht="93.75" hidden="1">
      <c r="A17" s="21" t="s">
        <v>74</v>
      </c>
      <c r="B17" s="22">
        <v>0</v>
      </c>
    </row>
    <row r="18" spans="1:2" ht="56.25" hidden="1">
      <c r="A18" s="21" t="s">
        <v>75</v>
      </c>
      <c r="B18" s="22">
        <v>0</v>
      </c>
    </row>
    <row r="19" spans="1:2" ht="18.75" hidden="1">
      <c r="A19" s="21"/>
      <c r="B19" s="22"/>
    </row>
    <row r="20" spans="1:2" ht="18.75" hidden="1">
      <c r="A20" s="21"/>
      <c r="B20" s="22"/>
    </row>
    <row r="21" spans="1:2" s="3" customFormat="1" ht="56.25">
      <c r="A21" s="11" t="s">
        <v>49</v>
      </c>
      <c r="B21" s="15">
        <f>B22</f>
        <v>685.11107</v>
      </c>
    </row>
    <row r="22" spans="1:2" s="5" customFormat="1" ht="39">
      <c r="A22" s="10" t="s">
        <v>78</v>
      </c>
      <c r="B22" s="14">
        <f>B23</f>
        <v>685.11107</v>
      </c>
    </row>
    <row r="23" spans="1:2" ht="18.75">
      <c r="A23" s="21" t="s">
        <v>50</v>
      </c>
      <c r="B23" s="22">
        <v>685.11107</v>
      </c>
    </row>
    <row r="24" spans="1:2" s="1" customFormat="1" ht="18.75">
      <c r="A24" s="8" t="s">
        <v>10</v>
      </c>
      <c r="B24" s="9">
        <f>B25</f>
        <v>5300</v>
      </c>
    </row>
    <row r="25" spans="1:2" s="3" customFormat="1" ht="37.5">
      <c r="A25" s="11" t="s">
        <v>18</v>
      </c>
      <c r="B25" s="15">
        <f>B26</f>
        <v>5300</v>
      </c>
    </row>
    <row r="26" spans="1:2" s="5" customFormat="1" ht="39">
      <c r="A26" s="10" t="s">
        <v>83</v>
      </c>
      <c r="B26" s="14">
        <f>SUM(B27:B33)</f>
        <v>5300</v>
      </c>
    </row>
    <row r="27" spans="1:2" ht="37.5" hidden="1">
      <c r="A27" s="21" t="s">
        <v>79</v>
      </c>
      <c r="B27" s="22">
        <v>0</v>
      </c>
    </row>
    <row r="28" spans="1:2" ht="37.5">
      <c r="A28" s="21" t="s">
        <v>44</v>
      </c>
      <c r="B28" s="22">
        <v>5300</v>
      </c>
    </row>
    <row r="29" spans="1:2" ht="37.5" hidden="1">
      <c r="A29" s="21" t="s">
        <v>80</v>
      </c>
      <c r="B29" s="22">
        <v>0</v>
      </c>
    </row>
    <row r="30" spans="1:2" ht="37.5" hidden="1">
      <c r="A30" s="21" t="s">
        <v>51</v>
      </c>
      <c r="B30" s="22">
        <v>0</v>
      </c>
    </row>
    <row r="31" spans="1:2" ht="37.5" hidden="1">
      <c r="A31" s="21" t="s">
        <v>81</v>
      </c>
      <c r="B31" s="22">
        <v>0</v>
      </c>
    </row>
    <row r="32" spans="1:2" ht="37.5" hidden="1">
      <c r="A32" s="21" t="s">
        <v>82</v>
      </c>
      <c r="B32" s="22">
        <v>0</v>
      </c>
    </row>
    <row r="33" spans="1:2" ht="37.5" hidden="1">
      <c r="A33" s="21" t="s">
        <v>45</v>
      </c>
      <c r="B33" s="22">
        <v>0</v>
      </c>
    </row>
    <row r="34" spans="1:2" ht="18.75" hidden="1">
      <c r="A34" s="21"/>
      <c r="B34" s="22"/>
    </row>
    <row r="35" spans="1:2" ht="18.75" hidden="1">
      <c r="A35" s="21"/>
      <c r="B35" s="22"/>
    </row>
    <row r="36" spans="1:2" ht="18.75" hidden="1">
      <c r="A36" s="21"/>
      <c r="B36" s="22"/>
    </row>
    <row r="37" spans="1:2" ht="18.75" hidden="1">
      <c r="A37" s="21"/>
      <c r="B37" s="22"/>
    </row>
    <row r="38" spans="1:2" ht="18.75" hidden="1">
      <c r="A38" s="21"/>
      <c r="B38" s="22"/>
    </row>
    <row r="39" spans="1:2" ht="18.75" hidden="1">
      <c r="A39" s="21"/>
      <c r="B39" s="22"/>
    </row>
    <row r="40" spans="1:2" ht="18.75" hidden="1">
      <c r="A40" s="21"/>
      <c r="B40" s="22"/>
    </row>
    <row r="41" spans="1:2" s="1" customFormat="1" ht="18.75">
      <c r="A41" s="8" t="s">
        <v>0</v>
      </c>
      <c r="B41" s="9">
        <f>B42+B51+B58</f>
        <v>574367.0590186917</v>
      </c>
    </row>
    <row r="42" spans="1:2" s="3" customFormat="1" ht="37.5">
      <c r="A42" s="11" t="s">
        <v>11</v>
      </c>
      <c r="B42" s="15">
        <f>B43+B46+B48</f>
        <v>529914.6425186916</v>
      </c>
    </row>
    <row r="43" spans="1:2" s="5" customFormat="1" ht="19.5">
      <c r="A43" s="10" t="s">
        <v>84</v>
      </c>
      <c r="B43" s="14">
        <f>SUM(B44:B45)</f>
        <v>108805.46799532826</v>
      </c>
    </row>
    <row r="44" spans="1:2" ht="18.75">
      <c r="A44" s="21" t="s">
        <v>22</v>
      </c>
      <c r="B44" s="22">
        <v>2367.87775</v>
      </c>
    </row>
    <row r="45" spans="1:2" ht="18.75">
      <c r="A45" s="21" t="s">
        <v>37</v>
      </c>
      <c r="B45" s="22">
        <v>106437.59024532826</v>
      </c>
    </row>
    <row r="46" spans="1:2" s="5" customFormat="1" ht="39">
      <c r="A46" s="10" t="s">
        <v>127</v>
      </c>
      <c r="B46" s="14">
        <f>B47</f>
        <v>387817.58236336336</v>
      </c>
    </row>
    <row r="47" spans="1:2" ht="18.75">
      <c r="A47" s="21" t="s">
        <v>37</v>
      </c>
      <c r="B47" s="22">
        <v>387817.58236336336</v>
      </c>
    </row>
    <row r="48" spans="1:2" s="5" customFormat="1" ht="19.5">
      <c r="A48" s="10" t="s">
        <v>25</v>
      </c>
      <c r="B48" s="14">
        <f>B49+B50</f>
        <v>33291.59216</v>
      </c>
    </row>
    <row r="49" spans="1:2" ht="37.5">
      <c r="A49" s="21" t="s">
        <v>60</v>
      </c>
      <c r="B49" s="22">
        <v>33291.59216</v>
      </c>
    </row>
    <row r="50" spans="1:2" ht="18.75" hidden="1">
      <c r="A50" s="21" t="s">
        <v>37</v>
      </c>
      <c r="B50" s="22">
        <v>0</v>
      </c>
    </row>
    <row r="51" spans="1:2" s="3" customFormat="1" ht="37.5">
      <c r="A51" s="11" t="s">
        <v>12</v>
      </c>
      <c r="B51" s="15">
        <f>B52</f>
        <v>331.4165</v>
      </c>
    </row>
    <row r="52" spans="1:2" s="5" customFormat="1" ht="39.75" customHeight="1">
      <c r="A52" s="10" t="s">
        <v>85</v>
      </c>
      <c r="B52" s="14">
        <f>B53</f>
        <v>331.4165</v>
      </c>
    </row>
    <row r="53" spans="1:2" ht="37.5">
      <c r="A53" s="21" t="s">
        <v>19</v>
      </c>
      <c r="B53" s="22">
        <v>331.4165</v>
      </c>
    </row>
    <row r="54" spans="1:2" s="3" customFormat="1" ht="18.75" hidden="1">
      <c r="A54" s="11" t="s">
        <v>14</v>
      </c>
      <c r="B54" s="15">
        <f>B55</f>
        <v>0</v>
      </c>
    </row>
    <row r="55" spans="1:2" s="5" customFormat="1" ht="19.5" hidden="1">
      <c r="A55" s="10" t="s">
        <v>86</v>
      </c>
      <c r="B55" s="14">
        <f>SUM(B56:B57)</f>
        <v>0</v>
      </c>
    </row>
    <row r="56" spans="1:2" ht="56.25" hidden="1">
      <c r="A56" s="21" t="s">
        <v>87</v>
      </c>
      <c r="B56" s="22">
        <v>0</v>
      </c>
    </row>
    <row r="57" spans="1:2" ht="18.75" hidden="1">
      <c r="A57" s="21" t="s">
        <v>37</v>
      </c>
      <c r="B57" s="22"/>
    </row>
    <row r="58" spans="1:2" s="3" customFormat="1" ht="37.5">
      <c r="A58" s="11" t="s">
        <v>17</v>
      </c>
      <c r="B58" s="15">
        <f>B59</f>
        <v>44121</v>
      </c>
    </row>
    <row r="59" spans="1:2" s="5" customFormat="1" ht="19.5">
      <c r="A59" s="10" t="s">
        <v>128</v>
      </c>
      <c r="B59" s="14">
        <f>B60</f>
        <v>44121</v>
      </c>
    </row>
    <row r="60" spans="1:2" ht="18.75">
      <c r="A60" s="21" t="s">
        <v>37</v>
      </c>
      <c r="B60" s="22">
        <v>44121</v>
      </c>
    </row>
    <row r="61" spans="1:2" s="1" customFormat="1" ht="18.75">
      <c r="A61" s="8" t="s">
        <v>4</v>
      </c>
      <c r="B61" s="9">
        <f>B62+B67+B72</f>
        <v>1080890.8479399031</v>
      </c>
    </row>
    <row r="62" spans="1:2" s="3" customFormat="1" ht="37.5">
      <c r="A62" s="11" t="s">
        <v>11</v>
      </c>
      <c r="B62" s="15">
        <f>B63+B65</f>
        <v>105708.95474</v>
      </c>
    </row>
    <row r="63" spans="1:2" s="3" customFormat="1" ht="39">
      <c r="A63" s="10" t="s">
        <v>130</v>
      </c>
      <c r="B63" s="15">
        <f>B64</f>
        <v>15638.78474</v>
      </c>
    </row>
    <row r="64" spans="1:2" ht="18.75">
      <c r="A64" s="21" t="s">
        <v>37</v>
      </c>
      <c r="B64" s="22">
        <v>15638.78474</v>
      </c>
    </row>
    <row r="65" spans="1:2" s="5" customFormat="1" ht="19.5">
      <c r="A65" s="10" t="s">
        <v>25</v>
      </c>
      <c r="B65" s="14">
        <f>B66</f>
        <v>90070.17</v>
      </c>
    </row>
    <row r="66" spans="1:2" ht="18.75">
      <c r="A66" s="21" t="s">
        <v>37</v>
      </c>
      <c r="B66" s="22">
        <v>90070.17</v>
      </c>
    </row>
    <row r="67" spans="1:2" s="3" customFormat="1" ht="37.5">
      <c r="A67" s="11" t="s">
        <v>18</v>
      </c>
      <c r="B67" s="15">
        <f>B68+B70</f>
        <v>806071.5801099031</v>
      </c>
    </row>
    <row r="68" spans="1:2" s="5" customFormat="1" ht="39">
      <c r="A68" s="10" t="s">
        <v>129</v>
      </c>
      <c r="B68" s="14">
        <f>B69</f>
        <v>561685.1571399032</v>
      </c>
    </row>
    <row r="69" spans="1:2" ht="18.75">
      <c r="A69" s="21" t="s">
        <v>37</v>
      </c>
      <c r="B69" s="22">
        <v>561685.1571399032</v>
      </c>
    </row>
    <row r="70" spans="1:2" s="5" customFormat="1" ht="19.5">
      <c r="A70" s="10" t="s">
        <v>28</v>
      </c>
      <c r="B70" s="14">
        <f>B71</f>
        <v>244386.42297</v>
      </c>
    </row>
    <row r="71" spans="1:2" ht="18.75">
      <c r="A71" s="21" t="s">
        <v>37</v>
      </c>
      <c r="B71" s="22">
        <v>244386.42297</v>
      </c>
    </row>
    <row r="72" spans="1:2" s="3" customFormat="1" ht="37.5">
      <c r="A72" s="11" t="s">
        <v>17</v>
      </c>
      <c r="B72" s="15">
        <f>B73+B75</f>
        <v>169110.31309</v>
      </c>
    </row>
    <row r="73" spans="1:2" s="5" customFormat="1" ht="39">
      <c r="A73" s="10" t="s">
        <v>131</v>
      </c>
      <c r="B73" s="14">
        <f>B74</f>
        <v>44595.350000000006</v>
      </c>
    </row>
    <row r="74" spans="1:2" ht="18.75">
      <c r="A74" s="21" t="s">
        <v>37</v>
      </c>
      <c r="B74" s="22">
        <v>44595.350000000006</v>
      </c>
    </row>
    <row r="75" spans="1:2" s="5" customFormat="1" ht="39">
      <c r="A75" s="10" t="s">
        <v>132</v>
      </c>
      <c r="B75" s="14">
        <f>B76</f>
        <v>124514.96308999999</v>
      </c>
    </row>
    <row r="76" spans="1:2" ht="18.75">
      <c r="A76" s="21" t="s">
        <v>37</v>
      </c>
      <c r="B76" s="22">
        <v>124514.96308999999</v>
      </c>
    </row>
    <row r="77" spans="1:2" s="1" customFormat="1" ht="22.5" customHeight="1">
      <c r="A77" s="8" t="s">
        <v>1</v>
      </c>
      <c r="B77" s="9">
        <f>B78</f>
        <v>1882421.90375</v>
      </c>
    </row>
    <row r="78" spans="1:2" s="3" customFormat="1" ht="18.75">
      <c r="A78" s="11" t="s">
        <v>13</v>
      </c>
      <c r="B78" s="15">
        <f>B79+B82+B84+B86+B88+B90</f>
        <v>1882421.90375</v>
      </c>
    </row>
    <row r="79" spans="1:2" s="3" customFormat="1" ht="39" hidden="1">
      <c r="A79" s="10" t="s">
        <v>88</v>
      </c>
      <c r="B79" s="15">
        <f>SUM(B80:B81)</f>
        <v>0</v>
      </c>
    </row>
    <row r="80" spans="1:2" ht="37.5" hidden="1">
      <c r="A80" s="21" t="s">
        <v>52</v>
      </c>
      <c r="B80" s="22">
        <v>0</v>
      </c>
    </row>
    <row r="81" spans="1:2" ht="18.75" hidden="1">
      <c r="A81" s="21" t="s">
        <v>89</v>
      </c>
      <c r="B81" s="22">
        <v>0</v>
      </c>
    </row>
    <row r="82" spans="1:2" s="5" customFormat="1" ht="19.5">
      <c r="A82" s="10" t="s">
        <v>133</v>
      </c>
      <c r="B82" s="14">
        <f>B83</f>
        <v>144838.6378</v>
      </c>
    </row>
    <row r="83" spans="1:2" ht="18.75">
      <c r="A83" s="21" t="s">
        <v>37</v>
      </c>
      <c r="B83" s="22">
        <v>144838.6378</v>
      </c>
    </row>
    <row r="84" spans="1:2" s="5" customFormat="1" ht="19.5">
      <c r="A84" s="10" t="s">
        <v>134</v>
      </c>
      <c r="B84" s="14">
        <f>B85</f>
        <v>316640.00903</v>
      </c>
    </row>
    <row r="85" spans="1:2" ht="18.75">
      <c r="A85" s="21" t="s">
        <v>37</v>
      </c>
      <c r="B85" s="22">
        <v>316640.00903</v>
      </c>
    </row>
    <row r="86" spans="1:2" s="30" customFormat="1" ht="39" hidden="1">
      <c r="A86" s="31" t="s">
        <v>24</v>
      </c>
      <c r="B86" s="14">
        <f>B87</f>
        <v>0</v>
      </c>
    </row>
    <row r="87" spans="1:2" ht="18.75" hidden="1">
      <c r="A87" s="21" t="s">
        <v>37</v>
      </c>
      <c r="B87" s="22"/>
    </row>
    <row r="88" spans="1:2" s="5" customFormat="1" ht="27" customHeight="1" hidden="1">
      <c r="A88" s="10" t="s">
        <v>25</v>
      </c>
      <c r="B88" s="14">
        <f>B89</f>
        <v>0</v>
      </c>
    </row>
    <row r="89" spans="1:2" ht="18.75" hidden="1">
      <c r="A89" s="21" t="s">
        <v>37</v>
      </c>
      <c r="B89" s="22"/>
    </row>
    <row r="90" spans="1:2" s="5" customFormat="1" ht="19.5">
      <c r="A90" s="10" t="s">
        <v>26</v>
      </c>
      <c r="B90" s="14">
        <f>B91</f>
        <v>1420943.25692</v>
      </c>
    </row>
    <row r="91" spans="1:2" ht="18.75">
      <c r="A91" s="21" t="s">
        <v>37</v>
      </c>
      <c r="B91" s="22">
        <v>1420943.25692</v>
      </c>
    </row>
    <row r="92" spans="1:2" s="1" customFormat="1" ht="18.75">
      <c r="A92" s="8" t="s">
        <v>8</v>
      </c>
      <c r="B92" s="9">
        <f>B93+B111</f>
        <v>290268.30615</v>
      </c>
    </row>
    <row r="93" spans="1:2" s="3" customFormat="1" ht="18.75">
      <c r="A93" s="11" t="s">
        <v>14</v>
      </c>
      <c r="B93" s="15">
        <f>B94+B109</f>
        <v>249718.50709</v>
      </c>
    </row>
    <row r="94" spans="1:2" s="5" customFormat="1" ht="39">
      <c r="A94" s="10" t="s">
        <v>90</v>
      </c>
      <c r="B94" s="14">
        <f>SUM(B95:D108)</f>
        <v>211819.48537</v>
      </c>
    </row>
    <row r="95" spans="1:2" ht="56.25">
      <c r="A95" s="21" t="s">
        <v>20</v>
      </c>
      <c r="B95" s="22">
        <v>48427.99</v>
      </c>
    </row>
    <row r="96" spans="1:2" ht="43.5" customHeight="1" hidden="1">
      <c r="A96" s="21" t="s">
        <v>91</v>
      </c>
      <c r="B96" s="22">
        <v>0</v>
      </c>
    </row>
    <row r="97" spans="1:2" ht="37.5" hidden="1">
      <c r="A97" s="21" t="s">
        <v>92</v>
      </c>
      <c r="B97" s="22">
        <v>0</v>
      </c>
    </row>
    <row r="98" spans="1:2" ht="37.5">
      <c r="A98" s="21" t="s">
        <v>39</v>
      </c>
      <c r="B98" s="22">
        <v>3101.1585999999998</v>
      </c>
    </row>
    <row r="99" spans="1:2" ht="37.5">
      <c r="A99" s="21" t="s">
        <v>40</v>
      </c>
      <c r="B99" s="22">
        <v>61587.389129999996</v>
      </c>
    </row>
    <row r="100" spans="1:2" ht="75">
      <c r="A100" s="21" t="s">
        <v>93</v>
      </c>
      <c r="B100" s="22">
        <v>1601.57364</v>
      </c>
    </row>
    <row r="101" spans="1:2" ht="75" hidden="1">
      <c r="A101" s="21" t="s">
        <v>61</v>
      </c>
      <c r="B101" s="22">
        <v>0</v>
      </c>
    </row>
    <row r="102" spans="1:2" ht="37.5" hidden="1">
      <c r="A102" s="21" t="s">
        <v>94</v>
      </c>
      <c r="B102" s="22">
        <v>0</v>
      </c>
    </row>
    <row r="103" spans="1:2" ht="18.75" hidden="1">
      <c r="A103" s="21" t="s">
        <v>95</v>
      </c>
      <c r="B103" s="22">
        <v>0</v>
      </c>
    </row>
    <row r="104" spans="1:2" ht="18.75">
      <c r="A104" s="21" t="s">
        <v>62</v>
      </c>
      <c r="B104" s="22">
        <v>595.5</v>
      </c>
    </row>
    <row r="105" spans="1:2" ht="56.25" hidden="1">
      <c r="A105" s="21" t="s">
        <v>96</v>
      </c>
      <c r="B105" s="22">
        <v>0</v>
      </c>
    </row>
    <row r="106" spans="1:2" ht="37.5" hidden="1">
      <c r="A106" s="21" t="s">
        <v>97</v>
      </c>
      <c r="B106" s="22">
        <v>0</v>
      </c>
    </row>
    <row r="107" spans="1:2" ht="37.5" hidden="1">
      <c r="A107" s="21" t="s">
        <v>98</v>
      </c>
      <c r="B107" s="22">
        <v>0</v>
      </c>
    </row>
    <row r="108" spans="1:2" ht="18.75">
      <c r="A108" s="21" t="s">
        <v>37</v>
      </c>
      <c r="B108" s="22">
        <v>96505.874</v>
      </c>
    </row>
    <row r="109" spans="1:2" s="5" customFormat="1" ht="19.5">
      <c r="A109" s="10" t="s">
        <v>23</v>
      </c>
      <c r="B109" s="14">
        <f>B110</f>
        <v>37899.02172</v>
      </c>
    </row>
    <row r="110" spans="1:2" ht="18.75">
      <c r="A110" s="21" t="s">
        <v>37</v>
      </c>
      <c r="B110" s="22">
        <v>37899.02172</v>
      </c>
    </row>
    <row r="111" spans="1:2" s="3" customFormat="1" ht="37.5">
      <c r="A111" s="11" t="s">
        <v>17</v>
      </c>
      <c r="B111" s="15">
        <f>B112</f>
        <v>40549.79906</v>
      </c>
    </row>
    <row r="112" spans="1:2" s="5" customFormat="1" ht="39">
      <c r="A112" s="10" t="s">
        <v>131</v>
      </c>
      <c r="B112" s="14">
        <f>B113</f>
        <v>40549.79906</v>
      </c>
    </row>
    <row r="113" spans="1:2" ht="18.75">
      <c r="A113" s="21" t="s">
        <v>37</v>
      </c>
      <c r="B113" s="22">
        <v>40549.79906</v>
      </c>
    </row>
    <row r="114" spans="1:2" s="1" customFormat="1" ht="23.25" customHeight="1">
      <c r="A114" s="8" t="s">
        <v>7</v>
      </c>
      <c r="B114" s="9">
        <f>B115</f>
        <v>1190402.3014099998</v>
      </c>
    </row>
    <row r="115" spans="1:2" s="3" customFormat="1" ht="18.75">
      <c r="A115" s="11" t="s">
        <v>15</v>
      </c>
      <c r="B115" s="15">
        <f>B116+B126+B129+B131</f>
        <v>1190402.3014099998</v>
      </c>
    </row>
    <row r="116" spans="1:2" s="5" customFormat="1" ht="39">
      <c r="A116" s="10" t="s">
        <v>99</v>
      </c>
      <c r="B116" s="14">
        <f>SUM(B117:B125)</f>
        <v>41356.36439999999</v>
      </c>
    </row>
    <row r="117" spans="1:2" ht="18.75">
      <c r="A117" s="21" t="s">
        <v>31</v>
      </c>
      <c r="B117" s="22">
        <v>8254.57993</v>
      </c>
    </row>
    <row r="118" spans="1:2" ht="18.75" hidden="1">
      <c r="A118" s="21" t="s">
        <v>100</v>
      </c>
      <c r="B118" s="22">
        <v>0</v>
      </c>
    </row>
    <row r="119" spans="1:2" ht="37.5">
      <c r="A119" s="21" t="s">
        <v>63</v>
      </c>
      <c r="B119" s="22">
        <v>303.09522</v>
      </c>
    </row>
    <row r="120" spans="1:2" ht="37.5">
      <c r="A120" s="21" t="s">
        <v>54</v>
      </c>
      <c r="B120" s="22">
        <v>28569.11967</v>
      </c>
    </row>
    <row r="121" spans="1:2" ht="37.5">
      <c r="A121" s="21" t="s">
        <v>46</v>
      </c>
      <c r="B121" s="22">
        <v>4174.245629999999</v>
      </c>
    </row>
    <row r="122" spans="1:2" ht="18.75" hidden="1">
      <c r="A122" s="32" t="s">
        <v>101</v>
      </c>
      <c r="B122" s="22">
        <v>0</v>
      </c>
    </row>
    <row r="123" spans="1:2" ht="75" hidden="1">
      <c r="A123" s="32" t="s">
        <v>102</v>
      </c>
      <c r="B123" s="22">
        <v>0</v>
      </c>
    </row>
    <row r="124" spans="1:2" ht="37.5">
      <c r="A124" s="21" t="s">
        <v>103</v>
      </c>
      <c r="B124" s="22">
        <v>55.32395</v>
      </c>
    </row>
    <row r="125" spans="1:2" ht="37.5" hidden="1">
      <c r="A125" s="21" t="s">
        <v>104</v>
      </c>
      <c r="B125" s="22">
        <v>0</v>
      </c>
    </row>
    <row r="126" spans="1:2" s="5" customFormat="1" ht="19.5">
      <c r="A126" s="10" t="s">
        <v>32</v>
      </c>
      <c r="B126" s="14">
        <f>SUM(B127:B128)</f>
        <v>925865.27097</v>
      </c>
    </row>
    <row r="127" spans="1:2" ht="37.5">
      <c r="A127" s="21" t="s">
        <v>21</v>
      </c>
      <c r="B127" s="22">
        <v>899650.3677399999</v>
      </c>
    </row>
    <row r="128" spans="1:2" ht="37.5">
      <c r="A128" s="21" t="s">
        <v>105</v>
      </c>
      <c r="B128" s="22">
        <v>26214.90323</v>
      </c>
    </row>
    <row r="129" spans="1:2" s="5" customFormat="1" ht="19.5">
      <c r="A129" s="10" t="s">
        <v>25</v>
      </c>
      <c r="B129" s="14">
        <f>B130</f>
        <v>80106.66278</v>
      </c>
    </row>
    <row r="130" spans="1:2" ht="37.5">
      <c r="A130" s="21" t="s">
        <v>41</v>
      </c>
      <c r="B130" s="22">
        <v>80106.66278</v>
      </c>
    </row>
    <row r="131" spans="1:2" s="5" customFormat="1" ht="19.5">
      <c r="A131" s="10" t="s">
        <v>64</v>
      </c>
      <c r="B131" s="14">
        <f>SUM(B132:B151)</f>
        <v>143074.00326</v>
      </c>
    </row>
    <row r="132" spans="1:2" ht="18.75" hidden="1">
      <c r="A132" s="21" t="s">
        <v>106</v>
      </c>
      <c r="B132" s="22">
        <v>0</v>
      </c>
    </row>
    <row r="133" spans="1:2" ht="37.5">
      <c r="A133" s="21" t="s">
        <v>65</v>
      </c>
      <c r="B133" s="22">
        <v>5705.232319999999</v>
      </c>
    </row>
    <row r="134" spans="1:2" ht="37.5">
      <c r="A134" s="21" t="s">
        <v>53</v>
      </c>
      <c r="B134" s="22">
        <v>45734.13591999999</v>
      </c>
    </row>
    <row r="135" spans="1:2" ht="18.75">
      <c r="A135" s="21" t="s">
        <v>107</v>
      </c>
      <c r="B135" s="22">
        <v>32368.03751</v>
      </c>
    </row>
    <row r="136" spans="1:2" ht="18.75" hidden="1">
      <c r="A136" s="21" t="s">
        <v>108</v>
      </c>
      <c r="B136" s="22">
        <v>0</v>
      </c>
    </row>
    <row r="137" spans="1:2" ht="37.5">
      <c r="A137" s="21" t="s">
        <v>109</v>
      </c>
      <c r="B137" s="22">
        <v>19250.79298</v>
      </c>
    </row>
    <row r="138" spans="1:2" ht="18.75" hidden="1">
      <c r="A138" s="21" t="s">
        <v>110</v>
      </c>
      <c r="B138" s="22">
        <v>0</v>
      </c>
    </row>
    <row r="139" spans="1:2" ht="37.5" hidden="1">
      <c r="A139" s="21" t="s">
        <v>111</v>
      </c>
      <c r="B139" s="22">
        <v>0</v>
      </c>
    </row>
    <row r="140" spans="1:2" ht="18.75">
      <c r="A140" s="21" t="s">
        <v>55</v>
      </c>
      <c r="B140" s="22">
        <v>9462.16152</v>
      </c>
    </row>
    <row r="141" spans="1:2" ht="37.5" hidden="1">
      <c r="A141" s="21" t="s">
        <v>112</v>
      </c>
      <c r="B141" s="22">
        <v>0</v>
      </c>
    </row>
    <row r="142" spans="1:2" ht="37.5">
      <c r="A142" s="21" t="s">
        <v>113</v>
      </c>
      <c r="B142" s="22">
        <v>8023.5976</v>
      </c>
    </row>
    <row r="143" spans="1:2" ht="37.5" hidden="1">
      <c r="A143" s="21" t="s">
        <v>114</v>
      </c>
      <c r="B143" s="22">
        <v>0</v>
      </c>
    </row>
    <row r="144" spans="1:2" ht="37.5">
      <c r="A144" s="21" t="s">
        <v>115</v>
      </c>
      <c r="B144" s="22">
        <v>7265.28744</v>
      </c>
    </row>
    <row r="145" spans="1:2" ht="37.5">
      <c r="A145" s="21" t="s">
        <v>116</v>
      </c>
      <c r="B145" s="22">
        <v>7664.556509999999</v>
      </c>
    </row>
    <row r="146" spans="1:2" ht="37.5" hidden="1">
      <c r="A146" s="21" t="s">
        <v>117</v>
      </c>
      <c r="B146" s="22">
        <v>0</v>
      </c>
    </row>
    <row r="147" spans="1:2" ht="37.5" hidden="1">
      <c r="A147" s="21" t="s">
        <v>118</v>
      </c>
      <c r="B147" s="22">
        <v>0</v>
      </c>
    </row>
    <row r="148" spans="1:2" ht="37.5" hidden="1">
      <c r="A148" s="21" t="s">
        <v>119</v>
      </c>
      <c r="B148" s="22">
        <v>0</v>
      </c>
    </row>
    <row r="149" spans="1:2" ht="37.5">
      <c r="A149" s="21" t="s">
        <v>120</v>
      </c>
      <c r="B149" s="22">
        <v>7600.20146</v>
      </c>
    </row>
    <row r="150" spans="1:2" ht="37.5" hidden="1">
      <c r="A150" s="21" t="s">
        <v>121</v>
      </c>
      <c r="B150" s="22">
        <v>0</v>
      </c>
    </row>
    <row r="151" spans="1:2" ht="37.5" hidden="1">
      <c r="A151" s="21" t="s">
        <v>122</v>
      </c>
      <c r="B151" s="22">
        <v>0</v>
      </c>
    </row>
    <row r="152" spans="1:2" s="1" customFormat="1" ht="18.75">
      <c r="A152" s="8" t="s">
        <v>5</v>
      </c>
      <c r="B152" s="9">
        <f>B153+B164</f>
        <v>643148.1263276001</v>
      </c>
    </row>
    <row r="153" spans="1:2" s="3" customFormat="1" ht="18.75">
      <c r="A153" s="11" t="s">
        <v>16</v>
      </c>
      <c r="B153" s="15">
        <f>B154+B158+B160</f>
        <v>643148.1263276001</v>
      </c>
    </row>
    <row r="154" spans="1:2" s="5" customFormat="1" ht="39">
      <c r="A154" s="10" t="s">
        <v>123</v>
      </c>
      <c r="B154" s="14">
        <f>SUM(B155:B157)</f>
        <v>116454.1393</v>
      </c>
    </row>
    <row r="155" spans="1:2" ht="37.5">
      <c r="A155" s="21" t="s">
        <v>56</v>
      </c>
      <c r="B155" s="22">
        <v>116454.1393</v>
      </c>
    </row>
    <row r="156" spans="1:2" ht="18.75" hidden="1">
      <c r="A156" s="21" t="s">
        <v>42</v>
      </c>
      <c r="B156" s="22">
        <v>0</v>
      </c>
    </row>
    <row r="157" spans="1:2" ht="18.75" hidden="1">
      <c r="A157" s="21" t="s">
        <v>57</v>
      </c>
      <c r="B157" s="22">
        <v>0</v>
      </c>
    </row>
    <row r="158" spans="1:2" s="5" customFormat="1" ht="39">
      <c r="A158" s="10" t="s">
        <v>135</v>
      </c>
      <c r="B158" s="14">
        <f>B159</f>
        <v>146790.5720876</v>
      </c>
    </row>
    <row r="159" spans="1:2" ht="18.75">
      <c r="A159" s="21" t="s">
        <v>37</v>
      </c>
      <c r="B159" s="22">
        <v>146790.5720876</v>
      </c>
    </row>
    <row r="160" spans="1:2" s="5" customFormat="1" ht="19.5">
      <c r="A160" s="10" t="s">
        <v>27</v>
      </c>
      <c r="B160" s="14">
        <f>SUM(B161:B163)</f>
        <v>379903.4149400001</v>
      </c>
    </row>
    <row r="161" spans="1:2" ht="18.75">
      <c r="A161" s="21" t="s">
        <v>43</v>
      </c>
      <c r="B161" s="22">
        <v>755.3973399999999</v>
      </c>
    </row>
    <row r="162" spans="1:2" ht="18.75">
      <c r="A162" s="21" t="s">
        <v>47</v>
      </c>
      <c r="B162" s="22">
        <v>378969.53281000006</v>
      </c>
    </row>
    <row r="163" spans="1:2" ht="18.75">
      <c r="A163" s="21" t="s">
        <v>37</v>
      </c>
      <c r="B163" s="22">
        <v>178.484790000016</v>
      </c>
    </row>
    <row r="164" spans="1:2" s="3" customFormat="1" ht="37.5" hidden="1">
      <c r="A164" s="11" t="s">
        <v>17</v>
      </c>
      <c r="B164" s="15">
        <f>B165</f>
        <v>0</v>
      </c>
    </row>
    <row r="165" spans="1:2" s="5" customFormat="1" ht="39" hidden="1">
      <c r="A165" s="10" t="s">
        <v>131</v>
      </c>
      <c r="B165" s="14">
        <f>B166</f>
        <v>0</v>
      </c>
    </row>
    <row r="166" spans="1:2" ht="18.75" hidden="1">
      <c r="A166" s="21" t="s">
        <v>37</v>
      </c>
      <c r="B166" s="22">
        <v>0</v>
      </c>
    </row>
    <row r="167" spans="1:2" s="1" customFormat="1" ht="18.75">
      <c r="A167" s="8" t="s">
        <v>3</v>
      </c>
      <c r="B167" s="9">
        <f>B168</f>
        <v>507345.47484</v>
      </c>
    </row>
    <row r="168" spans="1:2" s="3" customFormat="1" ht="18.75">
      <c r="A168" s="11" t="s">
        <v>9</v>
      </c>
      <c r="B168" s="15">
        <f>B169+B171</f>
        <v>507345.47484</v>
      </c>
    </row>
    <row r="169" spans="1:2" s="5" customFormat="1" ht="39" hidden="1">
      <c r="A169" s="10" t="s">
        <v>124</v>
      </c>
      <c r="B169" s="14">
        <f>B170</f>
        <v>0</v>
      </c>
    </row>
    <row r="170" spans="1:2" ht="42" customHeight="1" hidden="1">
      <c r="A170" s="21" t="s">
        <v>125</v>
      </c>
      <c r="B170" s="22">
        <v>0</v>
      </c>
    </row>
    <row r="171" spans="1:2" s="5" customFormat="1" ht="19.5">
      <c r="A171" s="10" t="s">
        <v>33</v>
      </c>
      <c r="B171" s="14">
        <f>SUM(B172:B176)</f>
        <v>507345.47484</v>
      </c>
    </row>
    <row r="172" spans="1:2" ht="37.5">
      <c r="A172" s="21" t="s">
        <v>126</v>
      </c>
      <c r="B172" s="22">
        <v>94.40004</v>
      </c>
    </row>
    <row r="173" spans="1:2" ht="37.5">
      <c r="A173" s="21" t="s">
        <v>66</v>
      </c>
      <c r="B173" s="22">
        <v>207653.37009</v>
      </c>
    </row>
    <row r="174" spans="1:2" ht="37.5">
      <c r="A174" s="21" t="s">
        <v>58</v>
      </c>
      <c r="B174" s="22">
        <v>206040.04718000002</v>
      </c>
    </row>
    <row r="175" spans="1:2" ht="37.5">
      <c r="A175" s="21" t="s">
        <v>29</v>
      </c>
      <c r="B175" s="22">
        <v>15540.57331</v>
      </c>
    </row>
    <row r="176" spans="1:2" ht="37.5">
      <c r="A176" s="21" t="s">
        <v>30</v>
      </c>
      <c r="B176" s="22">
        <v>78017.08421999989</v>
      </c>
    </row>
    <row r="177" ht="15.75" customHeight="1">
      <c r="A177" s="29"/>
    </row>
    <row r="178" spans="1:2" s="6" customFormat="1" ht="21" customHeight="1">
      <c r="A178" s="35"/>
      <c r="B178" s="35"/>
    </row>
    <row r="179" spans="1:2" s="17" customFormat="1" ht="32.25" customHeight="1">
      <c r="A179" s="36"/>
      <c r="B179" s="36"/>
    </row>
    <row r="180" spans="1:2" s="17" customFormat="1" ht="120.75" customHeight="1">
      <c r="A180" s="37"/>
      <c r="B180" s="37"/>
    </row>
    <row r="181" spans="1:2" s="17" customFormat="1" ht="75" customHeight="1">
      <c r="A181" s="37"/>
      <c r="B181" s="37"/>
    </row>
    <row r="182" ht="18.75">
      <c r="A182" s="29"/>
    </row>
    <row r="183" spans="1:2" ht="21" customHeight="1">
      <c r="A183" s="38"/>
      <c r="B183" s="38"/>
    </row>
    <row r="184" spans="1:2" ht="45.75" customHeight="1">
      <c r="A184" s="33"/>
      <c r="B184" s="33"/>
    </row>
    <row r="185" ht="18.75">
      <c r="A185" s="29"/>
    </row>
    <row r="186" ht="18.75">
      <c r="A186" s="29"/>
    </row>
    <row r="187" ht="18.75">
      <c r="A187" s="29"/>
    </row>
    <row r="188" ht="18.75">
      <c r="A188" s="29"/>
    </row>
    <row r="189" ht="18.75">
      <c r="A189" s="29"/>
    </row>
    <row r="190" ht="18.75">
      <c r="A190" s="29"/>
    </row>
    <row r="191" ht="18.75">
      <c r="A191" s="29"/>
    </row>
    <row r="192" ht="18.75">
      <c r="A192" s="29"/>
    </row>
    <row r="193" ht="18.75">
      <c r="A193" s="29"/>
    </row>
    <row r="194" ht="18.75">
      <c r="A194" s="29"/>
    </row>
    <row r="195" ht="18.75">
      <c r="A195" s="29"/>
    </row>
    <row r="196" ht="18.75">
      <c r="A196" s="29"/>
    </row>
    <row r="197" ht="18.75">
      <c r="A197" s="29"/>
    </row>
    <row r="198" ht="18.75">
      <c r="A198" s="29"/>
    </row>
    <row r="199" ht="18.75">
      <c r="A199" s="29"/>
    </row>
    <row r="200" ht="18.75">
      <c r="A200" s="29"/>
    </row>
    <row r="201" ht="18.75">
      <c r="A201" s="29"/>
    </row>
    <row r="202" ht="18.75">
      <c r="A202" s="29"/>
    </row>
    <row r="203" ht="18.75">
      <c r="A203" s="29"/>
    </row>
    <row r="204" ht="18.75">
      <c r="A204" s="29"/>
    </row>
    <row r="205" ht="18.75">
      <c r="A205" s="29"/>
    </row>
    <row r="206" ht="18.75">
      <c r="A206" s="29"/>
    </row>
  </sheetData>
  <sheetProtection/>
  <mergeCells count="7">
    <mergeCell ref="A184:B184"/>
    <mergeCell ref="A1:B1"/>
    <mergeCell ref="A178:B178"/>
    <mergeCell ref="A179:B179"/>
    <mergeCell ref="A180:B180"/>
    <mergeCell ref="A181:B181"/>
    <mergeCell ref="A183:B183"/>
  </mergeCells>
  <printOptions horizontalCentered="1"/>
  <pageMargins left="0.35433070866141736" right="0.1968503937007874" top="0.35433070866141736" bottom="0.35433070866141736" header="0.11811023622047245" footer="0.11811023622047245"/>
  <pageSetup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Писарева Инна Анатольевна</cp:lastModifiedBy>
  <cp:lastPrinted>2023-07-24T08:56:27Z</cp:lastPrinted>
  <dcterms:created xsi:type="dcterms:W3CDTF">1996-10-08T23:32:33Z</dcterms:created>
  <dcterms:modified xsi:type="dcterms:W3CDTF">2023-07-24T08:58:28Z</dcterms:modified>
  <cp:category/>
  <cp:version/>
  <cp:contentType/>
  <cp:contentStatus/>
</cp:coreProperties>
</file>